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17" sheetId="1" r:id="rId1"/>
    <sheet name="Vypocet SK 2017" sheetId="2" r:id="rId2"/>
  </sheets>
  <definedNames/>
  <calcPr fullCalcOnLoad="1"/>
</workbook>
</file>

<file path=xl/sharedStrings.xml><?xml version="1.0" encoding="utf-8"?>
<sst xmlns="http://schemas.openxmlformats.org/spreadsheetml/2006/main" count="85" uniqueCount="57">
  <si>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</si>
  <si>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</si>
  <si>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</si>
  <si>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</si>
  <si>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</si>
  <si>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</si>
  <si>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</si>
  <si>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</si>
  <si>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</si>
  <si>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</si>
  <si>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</si>
  <si>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</si>
  <si>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(100%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</si>
  <si>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</si>
  <si>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</si>
  <si>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</si>
  <si>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</si>
  <si>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100%ŽMJ,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</si>
  <si>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</si>
  <si>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</si>
  <si>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</si>
  <si>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</si>
  <si>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</si>
  <si>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</si>
  <si>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</si>
  <si>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</si>
  <si>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100%ŽMJ)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</si>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</sst>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64" fontId="0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4" fontId="0" fillId="33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164" fontId="4" fillId="0" borderId="0" xfId="0" applyNumberFormat="1" applyFon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166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33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ht="9.75" customHeight="1">
      <c r="J3" s="6"/>
    </row>
    <row r="4" spans="2:10" s="8" customFormat="1" ht="12.75">
      <c r="B4" s="9" t="s">
        <v>1</v>
      </c>
      <c r="C4" s="10" t="s">
        <v>2</v>
      </c>
      <c r="D4" s="11">
        <v>12405</v>
      </c>
      <c r="F4" s="12"/>
      <c r="G4" s="13" t="s">
        <v>3</v>
      </c>
      <c r="H4" s="14">
        <v>9232</v>
      </c>
      <c r="J4" s="15"/>
    </row>
    <row r="5" spans="2:10" s="8" customFormat="1" ht="13.5" customHeight="1">
      <c r="B5" s="9"/>
      <c r="C5" s="10"/>
      <c r="D5" s="16"/>
      <c r="F5" s="12"/>
      <c r="G5" s="17" t="s">
        <v>4</v>
      </c>
      <c r="H5" s="18">
        <v>3410</v>
      </c>
      <c r="J5" s="15"/>
    </row>
    <row r="6" spans="2:10" s="8" customFormat="1" ht="12.75">
      <c r="B6" s="9" t="s">
        <v>5</v>
      </c>
      <c r="C6" s="10" t="s">
        <v>6</v>
      </c>
      <c r="D6" s="19">
        <v>0</v>
      </c>
      <c r="F6" s="12"/>
      <c r="G6" s="20" t="s">
        <v>7</v>
      </c>
      <c r="H6" s="21">
        <v>5822</v>
      </c>
      <c r="J6" s="15"/>
    </row>
    <row r="7" spans="2:10" s="8" customFormat="1" ht="12.75">
      <c r="B7" s="9"/>
      <c r="C7" s="10"/>
      <c r="D7" s="16"/>
      <c r="F7" s="12"/>
      <c r="H7" s="12"/>
      <c r="J7" s="15"/>
    </row>
    <row r="8" spans="2:10" s="8" customFormat="1" ht="12.75">
      <c r="B8" s="9" t="s">
        <v>8</v>
      </c>
      <c r="C8" s="10" t="s">
        <v>9</v>
      </c>
      <c r="D8" s="22">
        <f>CEILING((D6*D10)+D9,1)</f>
        <v>6155</v>
      </c>
      <c r="F8" s="12"/>
      <c r="G8" s="23" t="s">
        <v>10</v>
      </c>
      <c r="H8" s="24">
        <f>H4</f>
        <v>9232</v>
      </c>
      <c r="J8" s="15"/>
    </row>
    <row r="9" spans="2:10" s="8" customFormat="1" ht="12.75">
      <c r="B9" s="9"/>
      <c r="C9" s="25" t="s">
        <v>11</v>
      </c>
      <c r="D9" s="26">
        <f>CEILING(2*$H$4/3,0.01)</f>
        <v>6154.67</v>
      </c>
      <c r="F9" s="12"/>
      <c r="G9" s="27" t="s">
        <v>12</v>
      </c>
      <c r="H9" s="12"/>
      <c r="J9" s="15"/>
    </row>
    <row r="10" spans="2:10" s="8" customFormat="1" ht="12.75">
      <c r="B10" s="9"/>
      <c r="C10" s="25" t="s">
        <v>13</v>
      </c>
      <c r="D10" s="26">
        <f>CEILING(0.25*$D$9,0.01)</f>
        <v>1538.67</v>
      </c>
      <c r="F10" s="12"/>
      <c r="H10" s="12"/>
      <c r="J10" s="15"/>
    </row>
    <row r="11" spans="2:10" s="8" customFormat="1" ht="12.75">
      <c r="B11" s="9"/>
      <c r="C11" s="10"/>
      <c r="D11" s="16"/>
      <c r="F11" s="28" t="s">
        <v>14</v>
      </c>
      <c r="H11" s="29"/>
      <c r="J11" s="15"/>
    </row>
    <row r="12" spans="2:10" s="8" customFormat="1" ht="12.75">
      <c r="B12" s="9" t="s">
        <v>15</v>
      </c>
      <c r="C12" s="10" t="s">
        <v>16</v>
      </c>
      <c r="D12" s="30">
        <f>IF(F12&gt;H8,F12,F12-MOD(F12,3))</f>
        <v>6249</v>
      </c>
      <c r="F12" s="31">
        <f>D4-D8</f>
        <v>6250</v>
      </c>
      <c r="H12" s="12"/>
      <c r="J12" s="15"/>
    </row>
    <row r="13" spans="2:10" s="8" customFormat="1" ht="12.75">
      <c r="B13" s="9"/>
      <c r="C13" s="25" t="s">
        <v>17</v>
      </c>
      <c r="D13" s="30"/>
      <c r="F13" s="32"/>
      <c r="H13" s="12"/>
      <c r="J13" s="15"/>
    </row>
    <row r="14" spans="2:10" s="8" customFormat="1" ht="12.75">
      <c r="B14" s="9"/>
      <c r="C14" s="25" t="s">
        <v>18</v>
      </c>
      <c r="D14" s="16"/>
      <c r="F14" s="33"/>
      <c r="H14" s="12"/>
      <c r="J14" s="15"/>
    </row>
    <row r="15" spans="2:10" s="8" customFormat="1" ht="12.75">
      <c r="B15" s="9"/>
      <c r="C15" s="25"/>
      <c r="D15" s="16"/>
      <c r="F15" s="34"/>
      <c r="H15" s="12"/>
      <c r="J15" s="15"/>
    </row>
    <row r="16" spans="2:10" s="8" customFormat="1" ht="12.75">
      <c r="B16" s="9" t="s">
        <v>19</v>
      </c>
      <c r="C16" s="10" t="s">
        <v>20</v>
      </c>
      <c r="D16" s="30">
        <f>F12-D12</f>
        <v>1</v>
      </c>
      <c r="F16" s="34"/>
      <c r="H16" s="12"/>
      <c r="J16" s="15"/>
    </row>
    <row r="17" spans="2:10" s="8" customFormat="1" ht="9.75" customHeight="1">
      <c r="B17" s="9"/>
      <c r="C17" s="10"/>
      <c r="D17" s="16"/>
      <c r="F17" s="34"/>
      <c r="H17" s="12"/>
      <c r="J17" s="15"/>
    </row>
    <row r="18" spans="2:10" s="8" customFormat="1" ht="12.75">
      <c r="B18" s="9" t="s">
        <v>21</v>
      </c>
      <c r="C18" s="10" t="s">
        <v>22</v>
      </c>
      <c r="D18" s="30">
        <f>IF(D12&gt;H8,F18,D12/3)</f>
        <v>2083</v>
      </c>
      <c r="F18" s="31">
        <f>FLOOR(H8/3,1)</f>
        <v>3077</v>
      </c>
      <c r="H18" s="12"/>
      <c r="J18" s="15"/>
    </row>
    <row r="19" spans="2:10" s="8" customFormat="1" ht="12.75">
      <c r="B19" s="9"/>
      <c r="C19" s="25" t="s">
        <v>23</v>
      </c>
      <c r="D19" s="16"/>
      <c r="F19" s="34"/>
      <c r="H19" s="12"/>
      <c r="J19" s="15"/>
    </row>
    <row r="20" spans="2:10" s="8" customFormat="1" ht="12.75">
      <c r="B20" s="9"/>
      <c r="C20" s="25" t="s">
        <v>24</v>
      </c>
      <c r="D20" s="35"/>
      <c r="F20" s="34"/>
      <c r="H20" s="12"/>
      <c r="J20" s="15"/>
    </row>
    <row r="21" spans="2:10" s="8" customFormat="1" ht="9.75" customHeight="1">
      <c r="B21" s="9"/>
      <c r="C21" s="10"/>
      <c r="D21" s="35"/>
      <c r="F21" s="34"/>
      <c r="H21" s="12"/>
      <c r="J21" s="15"/>
    </row>
    <row r="22" spans="2:11" s="8" customFormat="1" ht="12.75">
      <c r="B22" s="9" t="s">
        <v>25</v>
      </c>
      <c r="C22" s="10" t="s">
        <v>26</v>
      </c>
      <c r="D22" s="36">
        <f>IF((D12-H8)&gt;0,D12-H8,0)</f>
        <v>0</v>
      </c>
      <c r="F22" s="34"/>
      <c r="H22" s="12"/>
      <c r="J22" s="15"/>
      <c r="K22" s="8">
        <f>IF((D12-H8)&gt;0,D12-H8,0)</f>
        <v>0</v>
      </c>
    </row>
    <row r="23" spans="2:10" s="8" customFormat="1" ht="12.75">
      <c r="B23" s="9"/>
      <c r="C23" s="10"/>
      <c r="D23" s="35"/>
      <c r="F23" s="37" t="s">
        <v>27</v>
      </c>
      <c r="H23" s="12"/>
      <c r="J23" s="15"/>
    </row>
    <row r="24" spans="2:10" s="8" customFormat="1" ht="12.75">
      <c r="B24" s="9" t="s">
        <v>28</v>
      </c>
      <c r="C24" s="10" t="s">
        <v>29</v>
      </c>
      <c r="D24" s="16">
        <v>2</v>
      </c>
      <c r="F24" s="37" t="s">
        <v>30</v>
      </c>
      <c r="H24" s="12"/>
      <c r="J24" s="15"/>
    </row>
    <row r="25" spans="2:10" s="8" customFormat="1" ht="12.75">
      <c r="B25" s="9"/>
      <c r="C25" s="10"/>
      <c r="D25" s="16"/>
      <c r="F25" s="37">
        <v>2</v>
      </c>
      <c r="H25" s="12"/>
      <c r="J25" s="15"/>
    </row>
    <row r="26" spans="2:10" s="8" customFormat="1" ht="12.75">
      <c r="B26" s="9"/>
      <c r="C26" s="10"/>
      <c r="D26" s="16"/>
      <c r="H26" s="12"/>
      <c r="J26" s="15"/>
    </row>
    <row r="27" spans="2:10" s="8" customFormat="1" ht="12.75">
      <c r="B27" s="9" t="s">
        <v>31</v>
      </c>
      <c r="C27" s="10" t="s">
        <v>32</v>
      </c>
      <c r="D27" s="30">
        <f>IF(D12&gt;H4,H4-3*D18,0)</f>
        <v>0</v>
      </c>
      <c r="H27" s="12"/>
      <c r="J27" s="15"/>
    </row>
    <row r="28" spans="2:10" s="8" customFormat="1" ht="12.75">
      <c r="B28" s="9"/>
      <c r="C28" s="25" t="s">
        <v>33</v>
      </c>
      <c r="D28" s="16"/>
      <c r="H28" s="12"/>
      <c r="J28" s="15"/>
    </row>
    <row r="29" spans="2:10" s="8" customFormat="1" ht="12.75">
      <c r="B29" s="9"/>
      <c r="C29" s="10"/>
      <c r="D29" s="16"/>
      <c r="H29" s="12"/>
      <c r="J29" s="15"/>
    </row>
    <row r="30" spans="2:10" s="8" customFormat="1" ht="15.75">
      <c r="B30" s="38" t="s">
        <v>34</v>
      </c>
      <c r="C30" s="39" t="s">
        <v>35</v>
      </c>
      <c r="D30" s="40">
        <f>D8+D16+D18+IF(F25=1,D18,0)+D27</f>
        <v>8239</v>
      </c>
      <c r="F30" s="12"/>
      <c r="H30" s="12"/>
      <c r="J30" s="15"/>
    </row>
    <row r="31" spans="2:10" s="8" customFormat="1" ht="15.75">
      <c r="B31" s="38"/>
      <c r="C31" s="25" t="s">
        <v>36</v>
      </c>
      <c r="D31" s="40"/>
      <c r="F31" s="12"/>
      <c r="G31" s="23" t="s">
        <v>37</v>
      </c>
      <c r="H31" s="12"/>
      <c r="J31" s="15"/>
    </row>
    <row r="32" spans="2:10" s="8" customFormat="1" ht="15.75">
      <c r="B32" s="38"/>
      <c r="C32" s="41" t="s">
        <v>38</v>
      </c>
      <c r="D32" s="40"/>
      <c r="F32" s="12"/>
      <c r="G32" s="42"/>
      <c r="H32" s="12"/>
      <c r="J32" s="15"/>
    </row>
    <row r="33" spans="2:10" s="8" customFormat="1" ht="12.75">
      <c r="B33" s="9"/>
      <c r="C33" s="10"/>
      <c r="D33" s="16"/>
      <c r="F33" s="12"/>
      <c r="G33" s="43" t="s">
        <v>39</v>
      </c>
      <c r="H33" s="12"/>
      <c r="J33" s="15"/>
    </row>
    <row r="34" spans="2:10" s="8" customFormat="1" ht="20.25">
      <c r="B34" s="44" t="s">
        <v>40</v>
      </c>
      <c r="C34" s="45" t="s">
        <v>41</v>
      </c>
      <c r="D34" s="46">
        <f>IF(D4-D30&lt;0,0,D4-D30)</f>
        <v>4166</v>
      </c>
      <c r="F34" s="12"/>
      <c r="G34" s="47" t="s">
        <v>42</v>
      </c>
      <c r="H34" s="12"/>
      <c r="J34" s="15"/>
    </row>
    <row r="35" spans="2:10" s="8" customFormat="1" ht="12.75">
      <c r="B35" s="9"/>
      <c r="C35" s="25" t="s">
        <v>43</v>
      </c>
      <c r="D35" s="16"/>
      <c r="F35" s="12"/>
      <c r="H35" s="12"/>
      <c r="J35" s="15"/>
    </row>
    <row r="36" spans="2:10" s="8" customFormat="1" ht="12.75">
      <c r="B36" s="9"/>
      <c r="C36" s="10"/>
      <c r="D36" s="16"/>
      <c r="F36" s="12"/>
      <c r="H36" s="12"/>
      <c r="J36" s="15"/>
    </row>
    <row r="37" spans="2:10" s="8" customFormat="1" ht="12.75">
      <c r="B37" s="9"/>
      <c r="C37" s="10" t="s">
        <v>44</v>
      </c>
      <c r="D37" s="16"/>
      <c r="F37" s="12"/>
      <c r="H37" s="12"/>
      <c r="J37" s="15"/>
    </row>
    <row r="41" ht="12.75">
      <c r="C41" s="3" t="s"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.37890625" style="0" customWidth="1"/>
    <col min="2" max="2" width="4.125" style="48" customWidth="1"/>
    <col min="3" max="3" width="43.75390625" style="49" customWidth="1"/>
    <col min="4" max="4" width="21.875" style="50" customWidth="1"/>
    <col min="5" max="5" width="3.125" style="0" customWidth="1"/>
    <col min="6" max="6" width="16.125" style="51" customWidth="1"/>
    <col min="7" max="7" width="37.875" style="0" customWidth="1"/>
    <col min="8" max="8" width="13.75390625" style="51" customWidth="1"/>
    <col min="9" max="9" width="4.375" style="0" customWidth="1"/>
  </cols>
  <sheetData>
    <row r="2" ht="20.25">
      <c r="C2" s="52" t="s">
        <v>46</v>
      </c>
    </row>
    <row r="3" ht="24" customHeight="1"/>
    <row r="4" spans="2:8" s="53" customFormat="1" ht="12.75">
      <c r="B4" s="54" t="s">
        <v>1</v>
      </c>
      <c r="C4" s="55" t="s">
        <v>2</v>
      </c>
      <c r="D4" s="56">
        <v>481.1</v>
      </c>
      <c r="F4" s="57"/>
      <c r="G4" s="58" t="s">
        <v>3</v>
      </c>
      <c r="H4" s="59"/>
    </row>
    <row r="5" spans="2:8" s="53" customFormat="1" ht="12.75">
      <c r="B5" s="54"/>
      <c r="C5" s="55"/>
      <c r="D5" s="60"/>
      <c r="F5" s="57"/>
      <c r="G5" s="61" t="s">
        <v>47</v>
      </c>
      <c r="H5" s="62">
        <v>49.52</v>
      </c>
    </row>
    <row r="6" spans="2:8" s="53" customFormat="1" ht="12.75">
      <c r="B6" s="54" t="s">
        <v>5</v>
      </c>
      <c r="C6" s="55" t="s">
        <v>6</v>
      </c>
      <c r="D6" s="63">
        <v>0</v>
      </c>
      <c r="F6" s="57"/>
      <c r="G6" s="64" t="s">
        <v>48</v>
      </c>
      <c r="H6" s="65">
        <v>198.09</v>
      </c>
    </row>
    <row r="7" spans="2:8" s="53" customFormat="1" ht="12.75">
      <c r="B7" s="54"/>
      <c r="C7" s="55"/>
      <c r="D7" s="60"/>
      <c r="F7" s="57"/>
      <c r="H7" s="66"/>
    </row>
    <row r="8" spans="2:8" s="53" customFormat="1" ht="12.75">
      <c r="B8" s="54" t="s">
        <v>8</v>
      </c>
      <c r="C8" s="55" t="s">
        <v>9</v>
      </c>
      <c r="D8" s="67">
        <f>D9+D10</f>
        <v>198.09</v>
      </c>
      <c r="F8" s="57"/>
      <c r="G8" s="58" t="s">
        <v>49</v>
      </c>
      <c r="H8" s="68">
        <v>297.13</v>
      </c>
    </row>
    <row r="9" spans="2:8" s="53" customFormat="1" ht="12.75">
      <c r="B9" s="54"/>
      <c r="C9" s="69" t="s">
        <v>50</v>
      </c>
      <c r="D9" s="70">
        <f>H6</f>
        <v>198.09</v>
      </c>
      <c r="F9" s="57"/>
      <c r="H9" s="57"/>
    </row>
    <row r="10" spans="2:8" s="53" customFormat="1" ht="12.75">
      <c r="B10" s="54"/>
      <c r="C10" s="69" t="s">
        <v>51</v>
      </c>
      <c r="D10" s="70">
        <f>H5*D6</f>
        <v>0</v>
      </c>
      <c r="F10" s="57"/>
      <c r="H10" s="57"/>
    </row>
    <row r="11" spans="2:8" s="53" customFormat="1" ht="12.75">
      <c r="B11" s="54"/>
      <c r="C11" s="55"/>
      <c r="D11" s="71"/>
      <c r="F11" s="72" t="s">
        <v>14</v>
      </c>
      <c r="H11" s="73"/>
    </row>
    <row r="12" spans="2:8" s="53" customFormat="1" ht="12.75">
      <c r="B12" s="54" t="s">
        <v>15</v>
      </c>
      <c r="C12" s="55" t="s">
        <v>16</v>
      </c>
      <c r="D12" s="67">
        <f>IF(F12&gt;H8,F12,F12)</f>
        <v>283.01</v>
      </c>
      <c r="F12" s="74">
        <f>D4-D8</f>
        <v>283.01</v>
      </c>
      <c r="H12" s="57"/>
    </row>
    <row r="13" spans="2:8" s="53" customFormat="1" ht="12.75">
      <c r="B13" s="54"/>
      <c r="C13" s="69" t="s">
        <v>52</v>
      </c>
      <c r="D13" s="67"/>
      <c r="F13" s="32"/>
      <c r="H13" s="57"/>
    </row>
    <row r="14" spans="2:8" s="53" customFormat="1" ht="12.75">
      <c r="B14" s="54"/>
      <c r="C14" s="69"/>
      <c r="D14" s="71"/>
      <c r="F14" s="33"/>
      <c r="H14" s="57"/>
    </row>
    <row r="15" spans="2:8" s="53" customFormat="1" ht="12.75">
      <c r="B15" s="54"/>
      <c r="C15" s="69"/>
      <c r="D15" s="71"/>
      <c r="F15" s="34"/>
      <c r="H15" s="57"/>
    </row>
    <row r="16" spans="2:8" s="53" customFormat="1" ht="12.75">
      <c r="B16" s="54" t="s">
        <v>19</v>
      </c>
      <c r="C16" s="55" t="s">
        <v>20</v>
      </c>
      <c r="D16" s="67">
        <f>F12-D12</f>
        <v>0</v>
      </c>
      <c r="F16" s="34"/>
      <c r="H16" s="57"/>
    </row>
    <row r="17" spans="2:8" s="53" customFormat="1" ht="12.75">
      <c r="B17" s="54"/>
      <c r="C17" s="55"/>
      <c r="D17" s="71"/>
      <c r="F17" s="34"/>
      <c r="H17" s="57"/>
    </row>
    <row r="18" spans="2:8" s="53" customFormat="1" ht="12.75">
      <c r="B18" s="54" t="s">
        <v>21</v>
      </c>
      <c r="C18" s="55" t="s">
        <v>22</v>
      </c>
      <c r="D18" s="67">
        <f>IF(D12&gt;H8,F18,D12/3)</f>
        <v>94.33666666666666</v>
      </c>
      <c r="F18" s="31">
        <f>FLOOR(H8/3,0.01)</f>
        <v>99.04</v>
      </c>
      <c r="H18" s="57"/>
    </row>
    <row r="19" spans="2:8" s="53" customFormat="1" ht="12.75">
      <c r="B19" s="54"/>
      <c r="C19" s="69" t="s">
        <v>23</v>
      </c>
      <c r="D19" s="71"/>
      <c r="F19" s="34"/>
      <c r="H19" s="57"/>
    </row>
    <row r="20" spans="2:8" s="53" customFormat="1" ht="12.75">
      <c r="B20" s="54"/>
      <c r="C20" s="69" t="s">
        <v>53</v>
      </c>
      <c r="D20" s="71"/>
      <c r="F20" s="34"/>
      <c r="H20" s="57"/>
    </row>
    <row r="21" spans="2:8" s="53" customFormat="1" ht="12.75">
      <c r="B21" s="54"/>
      <c r="C21" s="55"/>
      <c r="D21" s="71"/>
      <c r="F21" s="34"/>
      <c r="H21" s="57"/>
    </row>
    <row r="22" spans="2:8" s="53" customFormat="1" ht="12.75">
      <c r="B22" s="54" t="s">
        <v>25</v>
      </c>
      <c r="C22" s="55" t="s">
        <v>54</v>
      </c>
      <c r="D22" s="67">
        <f>IF((D12-H8)&gt;0,D12-H8,0)</f>
        <v>0</v>
      </c>
      <c r="F22" s="34"/>
      <c r="H22" s="57"/>
    </row>
    <row r="23" spans="2:8" s="53" customFormat="1" ht="12.75">
      <c r="B23" s="54"/>
      <c r="C23" s="55"/>
      <c r="D23" s="66"/>
      <c r="F23" s="37" t="s">
        <v>27</v>
      </c>
      <c r="H23" s="57"/>
    </row>
    <row r="24" spans="2:8" s="53" customFormat="1" ht="12.75">
      <c r="B24" s="54" t="s">
        <v>28</v>
      </c>
      <c r="C24" s="55" t="s">
        <v>29</v>
      </c>
      <c r="D24" s="60">
        <v>2</v>
      </c>
      <c r="F24" s="37" t="s">
        <v>30</v>
      </c>
      <c r="H24" s="57"/>
    </row>
    <row r="25" spans="2:8" s="53" customFormat="1" ht="12.75">
      <c r="B25" s="54"/>
      <c r="C25" s="55"/>
      <c r="D25" s="60"/>
      <c r="F25" s="75">
        <v>1</v>
      </c>
      <c r="H25" s="57"/>
    </row>
    <row r="26" spans="2:8" s="53" customFormat="1" ht="12.75">
      <c r="B26" s="54"/>
      <c r="C26" s="55"/>
      <c r="D26" s="60"/>
      <c r="H26" s="57"/>
    </row>
    <row r="27" spans="2:8" s="53" customFormat="1" ht="15.75">
      <c r="B27" s="76" t="s">
        <v>31</v>
      </c>
      <c r="C27" s="77" t="s">
        <v>35</v>
      </c>
      <c r="D27" s="78">
        <f>D8+D16+D18+IF(F25=1,D18,0)</f>
        <v>386.7633333333333</v>
      </c>
      <c r="F27" s="57"/>
      <c r="H27" s="57"/>
    </row>
    <row r="28" spans="2:8" s="53" customFormat="1" ht="15.75">
      <c r="B28" s="76"/>
      <c r="C28" s="69" t="s">
        <v>55</v>
      </c>
      <c r="D28" s="40"/>
      <c r="F28" s="57"/>
      <c r="G28" s="79" t="s">
        <v>37</v>
      </c>
      <c r="H28" s="57"/>
    </row>
    <row r="29" spans="2:8" s="53" customFormat="1" ht="12.75">
      <c r="B29" s="54"/>
      <c r="C29" s="55"/>
      <c r="D29" s="16"/>
      <c r="F29" s="57"/>
      <c r="G29" s="80" t="s">
        <v>39</v>
      </c>
      <c r="H29" s="57"/>
    </row>
    <row r="30" spans="2:8" s="53" customFormat="1" ht="20.25">
      <c r="B30" s="81" t="s">
        <v>34</v>
      </c>
      <c r="C30" s="82" t="s">
        <v>41</v>
      </c>
      <c r="D30" s="83">
        <f>IF(D4-D27&lt;0,0,D4-D27)</f>
        <v>94.3366666666667</v>
      </c>
      <c r="F30" s="57"/>
      <c r="G30" s="84" t="s">
        <v>42</v>
      </c>
      <c r="H30" s="57"/>
    </row>
    <row r="31" spans="2:8" s="53" customFormat="1" ht="12.75">
      <c r="B31" s="54"/>
      <c r="C31" s="25" t="s">
        <v>56</v>
      </c>
      <c r="D31" s="60"/>
      <c r="F31" s="57"/>
      <c r="H31" s="57"/>
    </row>
    <row r="32" spans="2:8" s="53" customFormat="1" ht="12.75">
      <c r="B32" s="54"/>
      <c r="C32"/>
      <c r="D32" s="60"/>
      <c r="F32" s="57"/>
      <c r="H32" s="57"/>
    </row>
    <row r="33" ht="12.75">
      <c r="C33" s="55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Kašpar</dc:creator>
  <cp:keywords/>
  <dc:description/>
  <cp:lastModifiedBy>Miroslav Kašpar</cp:lastModifiedBy>
  <dcterms:created xsi:type="dcterms:W3CDTF">2017-01-12T08:40:02Z</dcterms:created>
  <dcterms:modified xsi:type="dcterms:W3CDTF">2017-01-12T08:40:25Z</dcterms:modified>
  <cp:category/>
  <cp:version/>
  <cp:contentType/>
  <cp:contentStatus/>
</cp:coreProperties>
</file>